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D23" i="1" s="1"/>
  <c r="E21" i="1"/>
  <c r="D22" i="1" s="1"/>
  <c r="E20" i="1"/>
  <c r="D21" i="1" s="1"/>
  <c r="E19" i="1"/>
  <c r="D19" i="1"/>
  <c r="D20" i="1" s="1"/>
  <c r="F19" i="1" l="1"/>
  <c r="F23" i="1"/>
  <c r="F22" i="1"/>
  <c r="D24" i="1"/>
  <c r="F24" i="1" s="1"/>
  <c r="F21" i="1"/>
  <c r="F20" i="1"/>
  <c r="F8" i="1"/>
  <c r="G8" i="1"/>
  <c r="D5" i="1"/>
  <c r="D13" i="1" s="1"/>
  <c r="D14" i="1" s="1"/>
  <c r="G4" i="1"/>
  <c r="G6" i="1"/>
  <c r="G7" i="1"/>
  <c r="G3" i="1"/>
  <c r="F4" i="1"/>
  <c r="F6" i="1"/>
  <c r="F7" i="1"/>
  <c r="F3" i="1"/>
  <c r="E5" i="1"/>
  <c r="E9" i="1" s="1"/>
  <c r="G24" i="1" l="1"/>
  <c r="E16" i="1"/>
  <c r="E17" i="1"/>
  <c r="E18" i="1"/>
  <c r="E14" i="1"/>
  <c r="E15" i="1"/>
  <c r="E13" i="1"/>
  <c r="F13" i="1" s="1"/>
  <c r="D9" i="1"/>
  <c r="D16" i="1" s="1"/>
  <c r="E10" i="1"/>
  <c r="E11" i="1" s="1"/>
  <c r="F5" i="1"/>
  <c r="G5" i="1"/>
  <c r="F16" i="1" l="1"/>
  <c r="D17" i="1"/>
  <c r="F17" i="1" s="1"/>
  <c r="D18" i="1"/>
  <c r="F18" i="1" s="1"/>
  <c r="G18" i="1" s="1"/>
  <c r="D10" i="1"/>
  <c r="F10" i="1" s="1"/>
  <c r="F9" i="1"/>
  <c r="G9" i="1"/>
  <c r="F14" i="1"/>
  <c r="D15" i="1"/>
  <c r="F15" i="1" s="1"/>
  <c r="G15" i="1" s="1"/>
  <c r="G10" i="1"/>
  <c r="D11" i="1" l="1"/>
  <c r="F11" i="1" s="1"/>
  <c r="G11" i="1" l="1"/>
</calcChain>
</file>

<file path=xl/sharedStrings.xml><?xml version="1.0" encoding="utf-8"?>
<sst xmlns="http://schemas.openxmlformats.org/spreadsheetml/2006/main" count="47" uniqueCount="46">
  <si>
    <t>№ п/п</t>
  </si>
  <si>
    <t>Источник данных</t>
  </si>
  <si>
    <t>Показатели</t>
  </si>
  <si>
    <t>Отклонение, тыс. руб.</t>
  </si>
  <si>
    <t>Предшествующий период                   2019 год.</t>
  </si>
  <si>
    <t>Отчетный период            2020 год</t>
  </si>
  <si>
    <t>Выручка от реализации.</t>
  </si>
  <si>
    <t>Себестоимость реализации.</t>
  </si>
  <si>
    <t>Прибыль от реализации.</t>
  </si>
  <si>
    <t>Рентабельность продукции, товаров, услуг.</t>
  </si>
  <si>
    <t>Коэфф. роста</t>
  </si>
  <si>
    <t>стр. 2110</t>
  </si>
  <si>
    <t>стр. 2220</t>
  </si>
  <si>
    <t>стр. 2120</t>
  </si>
  <si>
    <t>стр. 2210</t>
  </si>
  <si>
    <t>Управленческие расходы.</t>
  </si>
  <si>
    <t>Рентабельность продаж (оборота).</t>
  </si>
  <si>
    <t>Прибыль (убыток) от продаж (до уплаты налогов).</t>
  </si>
  <si>
    <t>Коммерческие расходы.</t>
  </si>
  <si>
    <t>Прочие доходы.</t>
  </si>
  <si>
    <t>стр. 2310 - 2350</t>
  </si>
  <si>
    <t>Налог на прибыль.</t>
  </si>
  <si>
    <t>Чистая прибыль.</t>
  </si>
  <si>
    <t>стр. 2410</t>
  </si>
  <si>
    <t>стр. 2300</t>
  </si>
  <si>
    <t>стр. 2400</t>
  </si>
  <si>
    <t>стр. №3 /стр. №2</t>
  </si>
  <si>
    <t>стр. №7 / стр. №1</t>
  </si>
  <si>
    <t>стр. 2100</t>
  </si>
  <si>
    <t>Отчет о финансовых результатах.</t>
  </si>
  <si>
    <t>Показатели рентабельности, факторный анализ.</t>
  </si>
  <si>
    <t>Рентабельность продукции = Прибыль от реализации / Себестоимость от реализации</t>
  </si>
  <si>
    <t>Влияние 2 фактора - изменение себестоимости реализации.</t>
  </si>
  <si>
    <t>Влияние 1 фактора - изменение прибыли от реализации.</t>
  </si>
  <si>
    <t>Рентабельность продаж = Прибыль от продаж до уплаты налога / Выручка от реализации</t>
  </si>
  <si>
    <t>Влияние 1 фактора - изменение прибыли от продаж до уплаты налога.</t>
  </si>
  <si>
    <t>Влияние 2 фактора - изменение выручки от реализации.</t>
  </si>
  <si>
    <t>Влияние структуры расходов на рентабельность продаж.</t>
  </si>
  <si>
    <t>Рентабельность продаж = (Выручка от реализации - Себестоимость продаж - Коммерческие расходы - Управленческие расходы + Прочие доходы) / Выручка от реализации</t>
  </si>
  <si>
    <t>фактор 2 - Себестоимость продаж.</t>
  </si>
  <si>
    <t>фактор 1 - Выручка от реализации.</t>
  </si>
  <si>
    <t>фактор 4 - Управленческие расходы.</t>
  </si>
  <si>
    <t>фактор 3 - Коммерческие расходы.</t>
  </si>
  <si>
    <t>фактор 5 - Прочие расходы.</t>
  </si>
  <si>
    <t>сумма всех факторов</t>
  </si>
  <si>
    <t>сумма всех фаторов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</si>
</sst>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6" borderId="4" xfId="0" applyFill="1" applyBorder="1"/>
    <xf numFmtId="164" fontId="0" fillId="6" borderId="4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0" fillId="6" borderId="4" xfId="0" applyFill="1" applyBorder="1" applyAlignment="1">
      <alignment wrapText="1"/>
    </xf>
    <xf numFmtId="0" fontId="1" fillId="6" borderId="4" xfId="0" applyFont="1" applyFill="1" applyBorder="1"/>
    <xf numFmtId="164" fontId="1" fillId="6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top" wrapText="1"/>
    </xf>
    <xf numFmtId="164" fontId="0" fillId="6" borderId="1" xfId="0" applyNumberForma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164" fontId="0" fillId="6" borderId="0" xfId="0" applyNumberFormat="1" applyFill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2" borderId="0" xfId="0" applyFill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164" fontId="0" fillId="6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C38" sqref="C38"/>
    </sheetView>
  </sheetViews>
  <sheetFormatPr defaultRowHeight="15" x14ac:dyDescent="0.25"/>
  <cols>
    <col min="2" max="2" width="18.5703125" customWidth="1"/>
    <col min="3" max="3" width="58.7109375" customWidth="1"/>
    <col min="4" max="4" width="18.42578125" customWidth="1"/>
    <col min="5" max="5" width="15.28515625" customWidth="1"/>
    <col min="6" max="6" width="13.28515625" customWidth="1"/>
    <col min="7" max="7" width="12.28515625" customWidth="1"/>
    <col min="10" max="10" width="10.140625" customWidth="1"/>
    <col min="11" max="11" width="9.7109375" customWidth="1"/>
  </cols>
  <sheetData>
    <row r="1" spans="1:16" ht="45.75" thickBot="1" x14ac:dyDescent="0.3">
      <c r="A1" s="9" t="s">
        <v>0</v>
      </c>
      <c r="B1" s="9" t="s">
        <v>1</v>
      </c>
      <c r="C1" s="9" t="s">
        <v>2</v>
      </c>
      <c r="D1" s="9" t="s">
        <v>4</v>
      </c>
      <c r="E1" s="9" t="s">
        <v>5</v>
      </c>
      <c r="F1" s="9" t="s">
        <v>3</v>
      </c>
      <c r="G1" s="9" t="s">
        <v>10</v>
      </c>
    </row>
    <row r="2" spans="1:16" ht="16.5" thickTop="1" thickBot="1" x14ac:dyDescent="0.3">
      <c r="A2" s="48" t="s">
        <v>29</v>
      </c>
      <c r="B2" s="49"/>
      <c r="C2" s="49"/>
      <c r="D2" s="49"/>
      <c r="E2" s="49"/>
      <c r="F2" s="49"/>
      <c r="G2" s="50"/>
    </row>
    <row r="3" spans="1:16" ht="15.75" thickTop="1" x14ac:dyDescent="0.25">
      <c r="A3" s="10">
        <v>1</v>
      </c>
      <c r="B3" s="10" t="s">
        <v>11</v>
      </c>
      <c r="C3" s="10" t="s">
        <v>6</v>
      </c>
      <c r="D3" s="11">
        <v>296000</v>
      </c>
      <c r="E3" s="11">
        <v>364000</v>
      </c>
      <c r="F3" s="12">
        <f>E3-D3</f>
        <v>68000</v>
      </c>
      <c r="G3" s="13">
        <f>E3/D3</f>
        <v>1.2297297297297298</v>
      </c>
    </row>
    <row r="4" spans="1:16" x14ac:dyDescent="0.25">
      <c r="A4" s="1">
        <v>2</v>
      </c>
      <c r="B4" s="1" t="s">
        <v>13</v>
      </c>
      <c r="C4" s="1" t="s">
        <v>7</v>
      </c>
      <c r="D4" s="3">
        <v>279000</v>
      </c>
      <c r="E4" s="3">
        <v>243000</v>
      </c>
      <c r="F4" s="4">
        <f t="shared" ref="F4:F11" si="0">E4-D4</f>
        <v>-36000</v>
      </c>
      <c r="G4" s="5">
        <f t="shared" ref="G4:G11" si="1">E4/D4</f>
        <v>0.87096774193548387</v>
      </c>
    </row>
    <row r="5" spans="1:16" x14ac:dyDescent="0.25">
      <c r="A5" s="2">
        <v>3</v>
      </c>
      <c r="B5" s="2" t="s">
        <v>28</v>
      </c>
      <c r="C5" s="2" t="s">
        <v>8</v>
      </c>
      <c r="D5" s="4">
        <f>D3-D4</f>
        <v>17000</v>
      </c>
      <c r="E5" s="4">
        <f>E3-E4</f>
        <v>121000</v>
      </c>
      <c r="F5" s="4">
        <f t="shared" si="0"/>
        <v>104000</v>
      </c>
      <c r="G5" s="5">
        <f t="shared" si="1"/>
        <v>7.117647058823529</v>
      </c>
    </row>
    <row r="6" spans="1:16" x14ac:dyDescent="0.25">
      <c r="A6" s="1">
        <v>4</v>
      </c>
      <c r="B6" s="1" t="s">
        <v>14</v>
      </c>
      <c r="C6" s="1" t="s">
        <v>18</v>
      </c>
      <c r="D6" s="3">
        <v>7000</v>
      </c>
      <c r="E6" s="3">
        <v>7500</v>
      </c>
      <c r="F6" s="4">
        <f t="shared" si="0"/>
        <v>500</v>
      </c>
      <c r="G6" s="5">
        <f t="shared" si="1"/>
        <v>1.0714285714285714</v>
      </c>
    </row>
    <row r="7" spans="1:16" x14ac:dyDescent="0.25">
      <c r="A7" s="1">
        <v>5</v>
      </c>
      <c r="B7" s="1" t="s">
        <v>12</v>
      </c>
      <c r="C7" s="1" t="s">
        <v>15</v>
      </c>
      <c r="D7" s="3">
        <v>3000</v>
      </c>
      <c r="E7" s="3">
        <v>3500</v>
      </c>
      <c r="F7" s="4">
        <f>E7-D7</f>
        <v>500</v>
      </c>
      <c r="G7" s="5">
        <f>E7/D7</f>
        <v>1.1666666666666667</v>
      </c>
    </row>
    <row r="8" spans="1:16" x14ac:dyDescent="0.25">
      <c r="A8" s="6">
        <v>6</v>
      </c>
      <c r="B8" s="38" t="s">
        <v>20</v>
      </c>
      <c r="C8" s="6" t="s">
        <v>19</v>
      </c>
      <c r="D8" s="7">
        <v>300</v>
      </c>
      <c r="E8" s="7">
        <v>450</v>
      </c>
      <c r="F8" s="8">
        <f>E8-D8</f>
        <v>150</v>
      </c>
      <c r="G8" s="51">
        <f>E8/D8</f>
        <v>1.5</v>
      </c>
    </row>
    <row r="9" spans="1:16" x14ac:dyDescent="0.25">
      <c r="A9" s="2">
        <v>7</v>
      </c>
      <c r="B9" s="2" t="s">
        <v>24</v>
      </c>
      <c r="C9" s="2" t="s">
        <v>17</v>
      </c>
      <c r="D9" s="4">
        <f>D5-D6-D7+D8</f>
        <v>7300</v>
      </c>
      <c r="E9" s="4">
        <f>E5-E6-E7+E8</f>
        <v>110450</v>
      </c>
      <c r="F9" s="4">
        <f t="shared" si="0"/>
        <v>103150</v>
      </c>
      <c r="G9" s="5">
        <f t="shared" si="1"/>
        <v>15.13013698630137</v>
      </c>
    </row>
    <row r="10" spans="1:16" x14ac:dyDescent="0.25">
      <c r="A10" s="1">
        <v>8</v>
      </c>
      <c r="B10" s="1" t="s">
        <v>23</v>
      </c>
      <c r="C10" s="1" t="s">
        <v>21</v>
      </c>
      <c r="D10" s="3">
        <f>D9*20%</f>
        <v>1460</v>
      </c>
      <c r="E10" s="3">
        <f>E9*20%</f>
        <v>22090</v>
      </c>
      <c r="F10" s="4">
        <f t="shared" si="0"/>
        <v>20630</v>
      </c>
      <c r="G10" s="5">
        <f t="shared" si="1"/>
        <v>15.13013698630137</v>
      </c>
    </row>
    <row r="11" spans="1:16" ht="15.75" thickBot="1" x14ac:dyDescent="0.3">
      <c r="A11" s="14">
        <v>9</v>
      </c>
      <c r="B11" s="14" t="s">
        <v>25</v>
      </c>
      <c r="C11" s="14" t="s">
        <v>22</v>
      </c>
      <c r="D11" s="15">
        <f>D9-D10</f>
        <v>5840</v>
      </c>
      <c r="E11" s="15">
        <f>E9-E10</f>
        <v>88360</v>
      </c>
      <c r="F11" s="15">
        <f t="shared" si="0"/>
        <v>82520</v>
      </c>
      <c r="G11" s="16">
        <f t="shared" si="1"/>
        <v>15.13013698630137</v>
      </c>
    </row>
    <row r="12" spans="1:16" ht="16.5" thickTop="1" thickBot="1" x14ac:dyDescent="0.3">
      <c r="A12" s="45" t="s">
        <v>30</v>
      </c>
      <c r="B12" s="46"/>
      <c r="C12" s="46"/>
      <c r="D12" s="46"/>
      <c r="E12" s="46"/>
      <c r="F12" s="46"/>
      <c r="G12" s="47"/>
    </row>
    <row r="13" spans="1:16" ht="15.75" thickTop="1" x14ac:dyDescent="0.25">
      <c r="A13" s="21">
        <v>11</v>
      </c>
      <c r="B13" s="21" t="s">
        <v>26</v>
      </c>
      <c r="C13" s="21" t="s">
        <v>9</v>
      </c>
      <c r="D13" s="22">
        <f>D5/D4</f>
        <v>6.093189964157706E-2</v>
      </c>
      <c r="E13" s="22">
        <f>E5/E4</f>
        <v>0.49794238683127573</v>
      </c>
      <c r="F13" s="23">
        <f>E13-D13</f>
        <v>0.43701048718969865</v>
      </c>
      <c r="G13" s="24"/>
      <c r="H13" s="25" t="s">
        <v>31</v>
      </c>
    </row>
    <row r="14" spans="1:16" ht="30" x14ac:dyDescent="0.25">
      <c r="A14" s="17"/>
      <c r="B14" s="17"/>
      <c r="C14" s="20" t="s">
        <v>33</v>
      </c>
      <c r="D14" s="18">
        <f>D13</f>
        <v>6.093189964157706E-2</v>
      </c>
      <c r="E14" s="18">
        <f>E5/D4</f>
        <v>0.43369175627240142</v>
      </c>
      <c r="F14" s="19">
        <f>E14-D14</f>
        <v>0.37275985663082434</v>
      </c>
      <c r="G14" s="36" t="s">
        <v>44</v>
      </c>
    </row>
    <row r="15" spans="1:16" x14ac:dyDescent="0.25">
      <c r="A15" s="17"/>
      <c r="B15" s="17"/>
      <c r="C15" s="20" t="s">
        <v>32</v>
      </c>
      <c r="D15" s="18">
        <f>E14</f>
        <v>0.43369175627240142</v>
      </c>
      <c r="E15" s="18">
        <f>E5/E4</f>
        <v>0.49794238683127573</v>
      </c>
      <c r="F15" s="19">
        <f>E15-D15</f>
        <v>6.4250630558874311E-2</v>
      </c>
      <c r="G15" s="19">
        <f>F15+F14</f>
        <v>0.43701048718969865</v>
      </c>
    </row>
    <row r="16" spans="1:16" x14ac:dyDescent="0.25">
      <c r="A16" s="26">
        <v>12</v>
      </c>
      <c r="B16" s="26" t="s">
        <v>27</v>
      </c>
      <c r="C16" s="26" t="s">
        <v>16</v>
      </c>
      <c r="D16" s="27">
        <f>D9/D3</f>
        <v>2.4662162162162164E-2</v>
      </c>
      <c r="E16" s="27">
        <f>E9/E3</f>
        <v>0.30343406593406591</v>
      </c>
      <c r="F16" s="31">
        <f t="shared" ref="F16" si="2">E16-D16</f>
        <v>0.27877190377190375</v>
      </c>
      <c r="G16" s="33"/>
      <c r="H16" s="41" t="s">
        <v>34</v>
      </c>
      <c r="I16" s="40"/>
      <c r="J16" s="40"/>
      <c r="K16" s="40"/>
      <c r="L16" s="40"/>
      <c r="M16" s="40"/>
      <c r="N16" s="40"/>
      <c r="O16" s="40"/>
      <c r="P16" s="40"/>
    </row>
    <row r="17" spans="1:16" ht="30" x14ac:dyDescent="0.25">
      <c r="A17" s="28"/>
      <c r="B17" s="28"/>
      <c r="C17" s="29" t="s">
        <v>35</v>
      </c>
      <c r="D17" s="30">
        <f>D16</f>
        <v>2.4662162162162164E-2</v>
      </c>
      <c r="E17" s="30">
        <f>E9/D3</f>
        <v>0.3731418918918919</v>
      </c>
      <c r="F17" s="32">
        <f t="shared" ref="F17:F24" si="3">E17-D17</f>
        <v>0.34847972972972974</v>
      </c>
      <c r="G17" s="37" t="s">
        <v>45</v>
      </c>
    </row>
    <row r="18" spans="1:16" x14ac:dyDescent="0.25">
      <c r="A18" s="28"/>
      <c r="B18" s="28"/>
      <c r="C18" s="29" t="s">
        <v>36</v>
      </c>
      <c r="D18" s="30">
        <f>E17</f>
        <v>0.3731418918918919</v>
      </c>
      <c r="E18" s="30">
        <f>E9/E3</f>
        <v>0.30343406593406591</v>
      </c>
      <c r="F18" s="32">
        <f t="shared" si="3"/>
        <v>-6.9707825957825986E-2</v>
      </c>
      <c r="G18" s="32">
        <f>F18+F17</f>
        <v>0.27877190377190375</v>
      </c>
    </row>
    <row r="19" spans="1:16" x14ac:dyDescent="0.25">
      <c r="A19" s="26"/>
      <c r="B19" s="26"/>
      <c r="C19" s="34" t="s">
        <v>37</v>
      </c>
      <c r="D19" s="27">
        <f>(D3-D4-D6-D7+D8)/D3</f>
        <v>2.4662162162162164E-2</v>
      </c>
      <c r="E19" s="27">
        <f>(E3-E4-E6-E7+E8)/E3</f>
        <v>0.30343406593406591</v>
      </c>
      <c r="F19" s="27">
        <f t="shared" si="3"/>
        <v>0.27877190377190375</v>
      </c>
      <c r="G19" s="31"/>
      <c r="H19" s="39" t="s">
        <v>38</v>
      </c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8"/>
      <c r="B20" s="28"/>
      <c r="C20" s="29" t="s">
        <v>40</v>
      </c>
      <c r="D20" s="35">
        <f>D19</f>
        <v>2.4662162162162164E-2</v>
      </c>
      <c r="E20" s="30">
        <f>(E3-D4-D6-D7+D8)/E3</f>
        <v>0.20686813186813185</v>
      </c>
      <c r="F20" s="32">
        <f t="shared" si="3"/>
        <v>0.18220596970596969</v>
      </c>
      <c r="G20" s="42" t="s">
        <v>44</v>
      </c>
    </row>
    <row r="21" spans="1:16" x14ac:dyDescent="0.25">
      <c r="A21" s="28"/>
      <c r="B21" s="28"/>
      <c r="C21" s="29" t="s">
        <v>39</v>
      </c>
      <c r="D21" s="30">
        <f>E20</f>
        <v>0.20686813186813185</v>
      </c>
      <c r="E21" s="30">
        <f>(E3-E4-D6-D7+D8)/E3</f>
        <v>0.30576923076923079</v>
      </c>
      <c r="F21" s="32">
        <f t="shared" si="3"/>
        <v>9.8901098901098938E-2</v>
      </c>
      <c r="G21" s="43"/>
    </row>
    <row r="22" spans="1:16" x14ac:dyDescent="0.25">
      <c r="A22" s="28"/>
      <c r="B22" s="28"/>
      <c r="C22" s="29" t="s">
        <v>42</v>
      </c>
      <c r="D22" s="30">
        <f>E21</f>
        <v>0.30576923076923079</v>
      </c>
      <c r="E22" s="30">
        <f>(E3-E4-E6-D7+D8)/E3</f>
        <v>0.30439560439560437</v>
      </c>
      <c r="F22" s="32">
        <f t="shared" si="3"/>
        <v>-1.3736263736264243E-3</v>
      </c>
      <c r="G22" s="43"/>
    </row>
    <row r="23" spans="1:16" x14ac:dyDescent="0.25">
      <c r="A23" s="28"/>
      <c r="B23" s="28"/>
      <c r="C23" s="29" t="s">
        <v>41</v>
      </c>
      <c r="D23" s="30">
        <f>E22</f>
        <v>0.30439560439560437</v>
      </c>
      <c r="E23" s="30">
        <f>(E3-E4-E6-E7+D8)/E3</f>
        <v>0.303021978021978</v>
      </c>
      <c r="F23" s="32">
        <f t="shared" si="3"/>
        <v>-1.3736263736263687E-3</v>
      </c>
      <c r="G23" s="44"/>
    </row>
    <row r="24" spans="1:16" x14ac:dyDescent="0.25">
      <c r="A24" s="28"/>
      <c r="B24" s="28"/>
      <c r="C24" s="29" t="s">
        <v>43</v>
      </c>
      <c r="D24" s="30">
        <f>E23</f>
        <v>0.303021978021978</v>
      </c>
      <c r="E24" s="30">
        <f>(E3-E4-E6-E7+E8)/E3</f>
        <v>0.30343406593406591</v>
      </c>
      <c r="F24" s="32">
        <f t="shared" si="3"/>
        <v>4.1208791208791062E-4</v>
      </c>
      <c r="G24" s="32">
        <f>F20+F21+F22+F23+F24</f>
        <v>0.27877190377190375</v>
      </c>
    </row>
  </sheetData>
  <mergeCells count="5">
    <mergeCell ref="H19:P19"/>
    <mergeCell ref="H16:P16"/>
    <mergeCell ref="G20:G23"/>
    <mergeCell ref="A2:G2"/>
    <mergeCell ref="A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2021-01-25T13:29:44Z</dcterms:modified>
</cp:coreProperties>
</file>